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 Hatcher\Desktop\ALL UNSYNCED OD LIBRARIES\PRED\Companion web site\Chapter 4\Website Chapter 4\"/>
    </mc:Choice>
  </mc:AlternateContent>
  <xr:revisionPtr revIDLastSave="0" documentId="13_ncr:1_{B555C354-8918-483A-8EDE-4885016FD822}" xr6:coauthVersionLast="47" xr6:coauthVersionMax="47" xr10:uidLastSave="{00000000-0000-0000-0000-000000000000}"/>
  <bookViews>
    <workbookView xWindow="2280" yWindow="580" windowWidth="13570" windowHeight="10220" xr2:uid="{0310D597-5484-42C8-ACBB-E8F7E7FBDE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0" i="1"/>
  <c r="E40" i="1" s="1"/>
  <c r="F40" i="1" s="1"/>
  <c r="G40" i="1" s="1"/>
  <c r="I31" i="1" l="1"/>
  <c r="H31" i="1"/>
  <c r="G31" i="1"/>
  <c r="F31" i="1"/>
  <c r="E31" i="1"/>
  <c r="D27" i="1"/>
  <c r="D21" i="1"/>
  <c r="I12" i="1"/>
  <c r="H12" i="1"/>
  <c r="G12" i="1"/>
  <c r="F12" i="1"/>
  <c r="F32" i="1" s="1"/>
  <c r="E12" i="1"/>
  <c r="J7" i="1"/>
  <c r="J6" i="1"/>
  <c r="I9" i="1"/>
  <c r="H9" i="1"/>
  <c r="G9" i="1"/>
  <c r="F9" i="1"/>
  <c r="E9" i="1"/>
  <c r="D9" i="1"/>
  <c r="J5" i="1"/>
  <c r="G17" i="1" l="1"/>
  <c r="J9" i="1"/>
  <c r="J12" i="1"/>
  <c r="I32" i="1"/>
  <c r="I33" i="1" s="1"/>
  <c r="E13" i="1"/>
  <c r="E14" i="1" s="1"/>
  <c r="E16" i="1" s="1"/>
  <c r="F17" i="1"/>
  <c r="G32" i="1"/>
  <c r="G42" i="1" s="1"/>
  <c r="F13" i="1"/>
  <c r="F14" i="1" s="1"/>
  <c r="F33" i="1"/>
  <c r="H32" i="1"/>
  <c r="H33" i="1" s="1"/>
  <c r="G13" i="1"/>
  <c r="G14" i="1" s="1"/>
  <c r="E17" i="1"/>
  <c r="H13" i="1"/>
  <c r="H14" i="1" s="1"/>
  <c r="E32" i="1"/>
  <c r="E33" i="1" s="1"/>
  <c r="F42" i="1"/>
  <c r="E42" i="1"/>
  <c r="I13" i="1"/>
  <c r="I14" i="1" s="1"/>
  <c r="H39" i="1"/>
  <c r="H42" i="1" s="1"/>
  <c r="J31" i="1"/>
  <c r="G33" i="1"/>
  <c r="E20" i="1" l="1"/>
  <c r="E21" i="1" s="1"/>
  <c r="J32" i="1"/>
  <c r="E18" i="1"/>
  <c r="F16" i="1" s="1"/>
  <c r="F18" i="1" s="1"/>
  <c r="G16" i="1" s="1"/>
  <c r="G18" i="1" s="1"/>
  <c r="H16" i="1" s="1"/>
  <c r="H17" i="1" s="1"/>
  <c r="H18" i="1" s="1"/>
  <c r="I16" i="1" s="1"/>
  <c r="I17" i="1" s="1"/>
  <c r="J17" i="1" s="1"/>
  <c r="J14" i="1"/>
  <c r="F20" i="1"/>
  <c r="F21" i="1" s="1"/>
  <c r="G20" i="1" s="1"/>
  <c r="G44" i="1"/>
  <c r="G43" i="1"/>
  <c r="G46" i="1" s="1"/>
  <c r="E44" i="1"/>
  <c r="E43" i="1"/>
  <c r="H44" i="1"/>
  <c r="H43" i="1"/>
  <c r="H46" i="1" s="1"/>
  <c r="J13" i="1"/>
  <c r="F44" i="1"/>
  <c r="F43" i="1"/>
  <c r="F46" i="1" s="1"/>
  <c r="J33" i="1"/>
  <c r="H40" i="1"/>
  <c r="I39" i="1" s="1"/>
  <c r="E23" i="1"/>
  <c r="G21" i="1" l="1"/>
  <c r="H20" i="1" s="1"/>
  <c r="I40" i="1"/>
  <c r="I42" i="1"/>
  <c r="E46" i="1"/>
  <c r="I18" i="1"/>
  <c r="E24" i="1"/>
  <c r="E27" i="1" s="1"/>
  <c r="E25" i="1"/>
  <c r="J39" i="1"/>
  <c r="F23" i="1"/>
  <c r="G23" i="1"/>
  <c r="G25" i="1" l="1"/>
  <c r="G24" i="1"/>
  <c r="G27" i="1" s="1"/>
  <c r="F24" i="1"/>
  <c r="F27" i="1" s="1"/>
  <c r="F25" i="1"/>
  <c r="I43" i="1"/>
  <c r="I44" i="1"/>
  <c r="J44" i="1" s="1"/>
  <c r="J42" i="1"/>
  <c r="H23" i="1"/>
  <c r="H21" i="1"/>
  <c r="I20" i="1" s="1"/>
  <c r="I46" i="1" l="1"/>
  <c r="J43" i="1"/>
  <c r="H25" i="1"/>
  <c r="H24" i="1"/>
  <c r="H27" i="1" s="1"/>
  <c r="J46" i="1" l="1"/>
  <c r="C47" i="1"/>
  <c r="I23" i="1"/>
  <c r="J20" i="1"/>
  <c r="I21" i="1"/>
  <c r="I24" i="1" l="1"/>
  <c r="I25" i="1"/>
  <c r="J25" i="1" s="1"/>
  <c r="J23" i="1"/>
  <c r="J24" i="1" l="1"/>
  <c r="I27" i="1"/>
  <c r="C28" i="1" l="1"/>
  <c r="J27" i="1"/>
</calcChain>
</file>

<file path=xl/sharedStrings.xml><?xml version="1.0" encoding="utf-8"?>
<sst xmlns="http://schemas.openxmlformats.org/spreadsheetml/2006/main" count="43" uniqueCount="30">
  <si>
    <t>Project's Cash Flows</t>
  </si>
  <si>
    <t>Year 0</t>
  </si>
  <si>
    <t>Year 1</t>
  </si>
  <si>
    <t>Year 2</t>
  </si>
  <si>
    <t>Year 4</t>
  </si>
  <si>
    <t>Year 3</t>
  </si>
  <si>
    <t>Year 5</t>
  </si>
  <si>
    <t>Equity Investment</t>
  </si>
  <si>
    <t>Cash Flows from Operations</t>
  </si>
  <si>
    <t>Cash Flows from Sale</t>
  </si>
  <si>
    <t>Total</t>
  </si>
  <si>
    <t>Cumulative Preferred Return</t>
  </si>
  <si>
    <t>Preferred Return Owed</t>
  </si>
  <si>
    <t>Preferred Return Paid</t>
  </si>
  <si>
    <t>Unpaid Preferred Retun</t>
  </si>
  <si>
    <t>Preferred Return Accrued</t>
  </si>
  <si>
    <t>Accrued Return Paid</t>
  </si>
  <si>
    <t>Accrued Return Balance</t>
  </si>
  <si>
    <t>Return of Equity</t>
  </si>
  <si>
    <t>Cash Flow for Distribution</t>
  </si>
  <si>
    <t>50% to Investor</t>
  </si>
  <si>
    <t>50% to Developer</t>
  </si>
  <si>
    <t>Net Cash Flow to Investor</t>
  </si>
  <si>
    <t>Investor's IRR</t>
  </si>
  <si>
    <t>Noncumulative Preferred Return</t>
  </si>
  <si>
    <t>Unpaid Preferred Return</t>
  </si>
  <si>
    <t>Equity Balance</t>
  </si>
  <si>
    <t>Line #</t>
  </si>
  <si>
    <t>Figure 4-11</t>
  </si>
  <si>
    <t>Cumulative vs. Noncumulative Preferred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</si>
</sst>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Roboto"/>
    </font>
    <font>
      <sz val="10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b/>
      <sz val="12"/>
      <color theme="1"/>
      <name val="Roboto"/>
    </font>
    <font>
      <sz val="12"/>
      <color theme="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" fontId="3" fillId="0" borderId="0" xfId="1" applyNumberFormat="1" applyFont="1"/>
    <xf numFmtId="9" fontId="3" fillId="0" borderId="0" xfId="2" applyFont="1"/>
    <xf numFmtId="3" fontId="3" fillId="0" borderId="0" xfId="1" quotePrefix="1" applyNumberFormat="1" applyFont="1"/>
    <xf numFmtId="10" fontId="3" fillId="0" borderId="0" xfId="2" applyNumberFormat="1" applyFont="1"/>
    <xf numFmtId="164" fontId="5" fillId="0" borderId="0" xfId="1" applyNumberFormat="1" applyFont="1"/>
    <xf numFmtId="10" fontId="4" fillId="0" borderId="0" xfId="2" applyNumberFormat="1" applyFont="1"/>
    <xf numFmtId="3" fontId="4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7A1C-83D1-43F7-BAEF-CC689E13E056}">
  <dimension ref="A1:K47"/>
  <sheetViews>
    <sheetView tabSelected="1" topLeftCell="A47" workbookViewId="0">
      <selection activeCell="B62" sqref="B62"/>
    </sheetView>
  </sheetViews>
  <sheetFormatPr defaultColWidth="8.90625" defaultRowHeight="14.5" x14ac:dyDescent="0.35"/>
  <cols>
    <col min="1" max="1" width="6.81640625" style="10" customWidth="1"/>
    <col min="2" max="2" width="25.54296875" style="3" customWidth="1"/>
    <col min="3" max="3" width="9" style="3" bestFit="1" customWidth="1"/>
    <col min="4" max="4" width="12.81640625" style="3" bestFit="1" customWidth="1"/>
    <col min="5" max="5" width="10.6328125" style="3" bestFit="1" customWidth="1"/>
    <col min="6" max="6" width="10.1796875" style="3" bestFit="1" customWidth="1"/>
    <col min="7" max="9" width="11.1796875" style="3" bestFit="1" customWidth="1"/>
    <col min="10" max="10" width="9.90625" style="3" customWidth="1"/>
    <col min="11" max="16384" width="8.90625" style="3"/>
  </cols>
  <sheetData>
    <row r="1" spans="1:11" ht="15.5" x14ac:dyDescent="0.35">
      <c r="A1" s="13"/>
      <c r="B1" s="13" t="s">
        <v>28</v>
      </c>
      <c r="C1" s="14"/>
      <c r="D1" s="14"/>
      <c r="E1" s="2"/>
      <c r="F1" s="2"/>
      <c r="G1" s="2"/>
      <c r="H1" s="2"/>
      <c r="I1" s="2"/>
      <c r="J1" s="2"/>
    </row>
    <row r="2" spans="1:11" ht="15.5" x14ac:dyDescent="0.35">
      <c r="A2" s="13"/>
      <c r="B2" s="13" t="s">
        <v>29</v>
      </c>
      <c r="C2" s="14"/>
      <c r="D2" s="14"/>
      <c r="E2" s="2"/>
      <c r="F2" s="2"/>
      <c r="G2" s="2"/>
      <c r="H2" s="2"/>
      <c r="I2" s="2"/>
      <c r="J2" s="2"/>
    </row>
    <row r="3" spans="1:1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x14ac:dyDescent="0.35">
      <c r="A4" s="1" t="s">
        <v>27</v>
      </c>
      <c r="B4" s="1" t="s">
        <v>0</v>
      </c>
      <c r="C4" s="2"/>
      <c r="D4" s="4" t="s">
        <v>1</v>
      </c>
      <c r="E4" s="4" t="s">
        <v>2</v>
      </c>
      <c r="F4" s="4" t="s">
        <v>3</v>
      </c>
      <c r="G4" s="4" t="s">
        <v>5</v>
      </c>
      <c r="H4" s="4" t="s">
        <v>4</v>
      </c>
      <c r="I4" s="4" t="s">
        <v>6</v>
      </c>
      <c r="J4" s="4" t="s">
        <v>10</v>
      </c>
      <c r="K4" s="5"/>
    </row>
    <row r="5" spans="1:11" x14ac:dyDescent="0.35">
      <c r="A5" s="1">
        <v>1</v>
      </c>
      <c r="B5" s="2" t="s">
        <v>7</v>
      </c>
      <c r="C5" s="2"/>
      <c r="D5" s="6">
        <v>-100000</v>
      </c>
      <c r="E5" s="6"/>
      <c r="F5" s="6"/>
      <c r="G5" s="6"/>
      <c r="H5" s="6"/>
      <c r="I5" s="6"/>
      <c r="J5" s="6">
        <f>SUM(D5:I5)</f>
        <v>-100000</v>
      </c>
    </row>
    <row r="6" spans="1:11" x14ac:dyDescent="0.35">
      <c r="A6" s="1">
        <v>2</v>
      </c>
      <c r="B6" s="2" t="s">
        <v>8</v>
      </c>
      <c r="C6" s="2"/>
      <c r="D6" s="6"/>
      <c r="E6" s="6">
        <v>5000</v>
      </c>
      <c r="F6" s="6">
        <v>8000</v>
      </c>
      <c r="G6" s="6">
        <v>10000</v>
      </c>
      <c r="H6" s="6">
        <v>15000</v>
      </c>
      <c r="I6" s="6">
        <v>20000</v>
      </c>
      <c r="J6" s="6">
        <f t="shared" ref="J6:J9" si="0">SUM(D6:I6)</f>
        <v>58000</v>
      </c>
    </row>
    <row r="7" spans="1:11" x14ac:dyDescent="0.35">
      <c r="A7" s="1">
        <v>3</v>
      </c>
      <c r="B7" s="2" t="s">
        <v>9</v>
      </c>
      <c r="C7" s="2"/>
      <c r="D7" s="6"/>
      <c r="E7" s="6"/>
      <c r="F7" s="6"/>
      <c r="G7" s="6"/>
      <c r="H7" s="6"/>
      <c r="I7" s="6">
        <v>200000</v>
      </c>
      <c r="J7" s="6">
        <f t="shared" si="0"/>
        <v>200000</v>
      </c>
    </row>
    <row r="8" spans="1:11" x14ac:dyDescent="0.35">
      <c r="A8" s="1">
        <v>4</v>
      </c>
      <c r="B8" s="2"/>
      <c r="C8" s="2"/>
      <c r="D8" s="6"/>
      <c r="E8" s="6"/>
      <c r="F8" s="6"/>
      <c r="G8" s="6"/>
      <c r="H8" s="6"/>
      <c r="I8" s="6"/>
      <c r="J8" s="6"/>
    </row>
    <row r="9" spans="1:11" x14ac:dyDescent="0.35">
      <c r="A9" s="1">
        <v>5</v>
      </c>
      <c r="B9" s="2" t="s">
        <v>10</v>
      </c>
      <c r="C9" s="2"/>
      <c r="D9" s="6">
        <f>SUM(D5:D8)</f>
        <v>-100000</v>
      </c>
      <c r="E9" s="6">
        <f t="shared" ref="E9:I9" si="1">SUM(E5:E8)</f>
        <v>5000</v>
      </c>
      <c r="F9" s="6">
        <f t="shared" si="1"/>
        <v>8000</v>
      </c>
      <c r="G9" s="6">
        <f t="shared" si="1"/>
        <v>10000</v>
      </c>
      <c r="H9" s="6">
        <f t="shared" si="1"/>
        <v>15000</v>
      </c>
      <c r="I9" s="6">
        <f t="shared" si="1"/>
        <v>220000</v>
      </c>
      <c r="J9" s="6">
        <f t="shared" si="0"/>
        <v>158000</v>
      </c>
    </row>
    <row r="10" spans="1:11" x14ac:dyDescent="0.35">
      <c r="A10" s="1">
        <v>6</v>
      </c>
      <c r="B10" s="2"/>
      <c r="C10" s="2"/>
      <c r="D10" s="6"/>
      <c r="E10" s="6"/>
      <c r="F10" s="6"/>
      <c r="G10" s="6"/>
      <c r="H10" s="6"/>
      <c r="I10" s="6"/>
      <c r="J10" s="6"/>
    </row>
    <row r="11" spans="1:11" x14ac:dyDescent="0.35">
      <c r="A11" s="1">
        <v>7</v>
      </c>
      <c r="B11" s="1" t="s">
        <v>11</v>
      </c>
      <c r="C11" s="2"/>
      <c r="D11" s="6"/>
      <c r="E11" s="6"/>
      <c r="F11" s="6"/>
      <c r="G11" s="6"/>
      <c r="H11" s="6"/>
      <c r="I11" s="6"/>
      <c r="J11" s="6"/>
    </row>
    <row r="12" spans="1:11" x14ac:dyDescent="0.35">
      <c r="A12" s="1">
        <v>8</v>
      </c>
      <c r="B12" s="2" t="s">
        <v>12</v>
      </c>
      <c r="C12" s="7">
        <v>0.1</v>
      </c>
      <c r="D12" s="6"/>
      <c r="E12" s="6">
        <f>-$D$5*$C$12</f>
        <v>10000</v>
      </c>
      <c r="F12" s="6">
        <f t="shared" ref="F12:I12" si="2">-$D$5*$C$12</f>
        <v>10000</v>
      </c>
      <c r="G12" s="6">
        <f t="shared" si="2"/>
        <v>10000</v>
      </c>
      <c r="H12" s="6">
        <f t="shared" si="2"/>
        <v>10000</v>
      </c>
      <c r="I12" s="6">
        <f t="shared" si="2"/>
        <v>10000</v>
      </c>
      <c r="J12" s="6">
        <f t="shared" ref="J12:J20" si="3">SUM(D12:I12)</f>
        <v>50000</v>
      </c>
    </row>
    <row r="13" spans="1:11" x14ac:dyDescent="0.35">
      <c r="A13" s="1">
        <v>9</v>
      </c>
      <c r="B13" s="2" t="s">
        <v>13</v>
      </c>
      <c r="C13" s="2"/>
      <c r="D13" s="6"/>
      <c r="E13" s="6">
        <f>MIN(E12,E9)</f>
        <v>5000</v>
      </c>
      <c r="F13" s="6">
        <f t="shared" ref="F13:I13" si="4">MIN(F12,F9)</f>
        <v>8000</v>
      </c>
      <c r="G13" s="6">
        <f t="shared" si="4"/>
        <v>10000</v>
      </c>
      <c r="H13" s="6">
        <f t="shared" si="4"/>
        <v>10000</v>
      </c>
      <c r="I13" s="6">
        <f t="shared" si="4"/>
        <v>10000</v>
      </c>
      <c r="J13" s="6">
        <f t="shared" si="3"/>
        <v>43000</v>
      </c>
    </row>
    <row r="14" spans="1:11" x14ac:dyDescent="0.35">
      <c r="A14" s="1">
        <v>10</v>
      </c>
      <c r="B14" s="2" t="s">
        <v>14</v>
      </c>
      <c r="C14" s="2"/>
      <c r="D14" s="6"/>
      <c r="E14" s="6">
        <f>E12-E13</f>
        <v>5000</v>
      </c>
      <c r="F14" s="6">
        <f t="shared" ref="F14:I14" si="5">F12-F13</f>
        <v>2000</v>
      </c>
      <c r="G14" s="6">
        <f t="shared" si="5"/>
        <v>0</v>
      </c>
      <c r="H14" s="6">
        <f t="shared" si="5"/>
        <v>0</v>
      </c>
      <c r="I14" s="6">
        <f t="shared" si="5"/>
        <v>0</v>
      </c>
      <c r="J14" s="6">
        <f t="shared" si="3"/>
        <v>7000</v>
      </c>
    </row>
    <row r="15" spans="1:11" x14ac:dyDescent="0.35">
      <c r="A15" s="1">
        <v>11</v>
      </c>
      <c r="B15" s="2"/>
      <c r="C15" s="2"/>
      <c r="D15" s="6"/>
      <c r="E15" s="6"/>
      <c r="F15" s="6"/>
      <c r="G15" s="6"/>
      <c r="H15" s="6"/>
      <c r="I15" s="6"/>
      <c r="J15" s="6"/>
    </row>
    <row r="16" spans="1:11" x14ac:dyDescent="0.35">
      <c r="A16" s="1">
        <v>12</v>
      </c>
      <c r="B16" s="2" t="s">
        <v>15</v>
      </c>
      <c r="C16" s="2"/>
      <c r="D16" s="6"/>
      <c r="E16" s="6">
        <f>E14</f>
        <v>5000</v>
      </c>
      <c r="F16" s="6">
        <f>E18+F14</f>
        <v>7000</v>
      </c>
      <c r="G16" s="6">
        <f t="shared" ref="G16:I16" si="6">F18+G14</f>
        <v>7000</v>
      </c>
      <c r="H16" s="6">
        <f t="shared" si="6"/>
        <v>7000</v>
      </c>
      <c r="I16" s="6">
        <f t="shared" si="6"/>
        <v>2000</v>
      </c>
      <c r="J16" s="6"/>
    </row>
    <row r="17" spans="1:10" x14ac:dyDescent="0.35">
      <c r="A17" s="1">
        <v>13</v>
      </c>
      <c r="B17" s="2" t="s">
        <v>16</v>
      </c>
      <c r="C17" s="2"/>
      <c r="D17" s="6"/>
      <c r="E17" s="6">
        <f t="shared" ref="E17:G17" si="7">IF(E9&gt;E12,MIN((E9-E12),E16),0)</f>
        <v>0</v>
      </c>
      <c r="F17" s="6">
        <f t="shared" si="7"/>
        <v>0</v>
      </c>
      <c r="G17" s="6">
        <f t="shared" si="7"/>
        <v>0</v>
      </c>
      <c r="H17" s="6">
        <f>IF(H9&gt;H12,MIN((H9-H12),H16),0)</f>
        <v>5000</v>
      </c>
      <c r="I17" s="6">
        <f>IF(I9&gt;I12,MIN((I9-I12),I16),0)</f>
        <v>2000</v>
      </c>
      <c r="J17" s="6">
        <f t="shared" si="3"/>
        <v>7000</v>
      </c>
    </row>
    <row r="18" spans="1:10" x14ac:dyDescent="0.35">
      <c r="A18" s="1">
        <v>14</v>
      </c>
      <c r="B18" s="2" t="s">
        <v>17</v>
      </c>
      <c r="C18" s="2"/>
      <c r="D18" s="6"/>
      <c r="E18" s="6">
        <f t="shared" ref="E18:G18" si="8">E16-E17</f>
        <v>5000</v>
      </c>
      <c r="F18" s="6">
        <f t="shared" si="8"/>
        <v>7000</v>
      </c>
      <c r="G18" s="6">
        <f t="shared" si="8"/>
        <v>7000</v>
      </c>
      <c r="H18" s="6">
        <f>H16-H17</f>
        <v>2000</v>
      </c>
      <c r="I18" s="6">
        <f>I16-I17</f>
        <v>0</v>
      </c>
      <c r="J18" s="6"/>
    </row>
    <row r="19" spans="1:10" x14ac:dyDescent="0.35">
      <c r="A19" s="1">
        <v>15</v>
      </c>
      <c r="B19" s="2"/>
      <c r="C19" s="2"/>
      <c r="D19" s="6"/>
      <c r="E19" s="6"/>
      <c r="F19" s="6"/>
      <c r="G19" s="6"/>
      <c r="H19" s="6"/>
      <c r="I19" s="6"/>
      <c r="J19" s="6"/>
    </row>
    <row r="20" spans="1:10" x14ac:dyDescent="0.35">
      <c r="A20" s="1">
        <v>16</v>
      </c>
      <c r="B20" s="2" t="s">
        <v>18</v>
      </c>
      <c r="C20" s="2"/>
      <c r="D20" s="6"/>
      <c r="E20" s="6">
        <f t="shared" ref="E20:H20" si="9">MIN(D21,E9-E13-E17)</f>
        <v>0</v>
      </c>
      <c r="F20" s="6">
        <f t="shared" si="9"/>
        <v>0</v>
      </c>
      <c r="G20" s="6">
        <f t="shared" si="9"/>
        <v>0</v>
      </c>
      <c r="H20" s="6">
        <f t="shared" si="9"/>
        <v>0</v>
      </c>
      <c r="I20" s="8">
        <f>MIN(H21,I9-I13-I17)</f>
        <v>100000</v>
      </c>
      <c r="J20" s="6">
        <f t="shared" si="3"/>
        <v>100000</v>
      </c>
    </row>
    <row r="21" spans="1:10" x14ac:dyDescent="0.35">
      <c r="A21" s="1">
        <v>17</v>
      </c>
      <c r="B21" s="2" t="s">
        <v>26</v>
      </c>
      <c r="C21" s="2"/>
      <c r="D21" s="6">
        <f>-D5</f>
        <v>100000</v>
      </c>
      <c r="E21" s="6">
        <f>D21-E5-E20</f>
        <v>100000</v>
      </c>
      <c r="F21" s="6">
        <f t="shared" ref="F21:I21" si="10">E21-F5-F20</f>
        <v>100000</v>
      </c>
      <c r="G21" s="6">
        <f t="shared" si="10"/>
        <v>100000</v>
      </c>
      <c r="H21" s="6">
        <f t="shared" si="10"/>
        <v>100000</v>
      </c>
      <c r="I21" s="6">
        <f t="shared" si="10"/>
        <v>0</v>
      </c>
      <c r="J21" s="6"/>
    </row>
    <row r="22" spans="1:10" x14ac:dyDescent="0.35">
      <c r="A22" s="1">
        <v>18</v>
      </c>
      <c r="B22" s="2"/>
      <c r="C22" s="2"/>
      <c r="D22" s="6"/>
      <c r="E22" s="6"/>
      <c r="F22" s="6"/>
      <c r="G22" s="6"/>
      <c r="H22" s="6"/>
      <c r="I22" s="6"/>
      <c r="J22" s="6"/>
    </row>
    <row r="23" spans="1:10" x14ac:dyDescent="0.35">
      <c r="A23" s="1">
        <v>19</v>
      </c>
      <c r="B23" s="2" t="s">
        <v>19</v>
      </c>
      <c r="C23" s="2"/>
      <c r="D23" s="6"/>
      <c r="E23" s="6">
        <f t="shared" ref="E23:H23" si="11">E9-E13-E17-E20</f>
        <v>0</v>
      </c>
      <c r="F23" s="6">
        <f t="shared" si="11"/>
        <v>0</v>
      </c>
      <c r="G23" s="6">
        <f t="shared" si="11"/>
        <v>0</v>
      </c>
      <c r="H23" s="6">
        <f t="shared" si="11"/>
        <v>0</v>
      </c>
      <c r="I23" s="6">
        <f>I9-I13-I17-I20</f>
        <v>108000</v>
      </c>
      <c r="J23" s="6">
        <f t="shared" ref="J23:J27" si="12">SUM(D23:I23)</f>
        <v>108000</v>
      </c>
    </row>
    <row r="24" spans="1:10" x14ac:dyDescent="0.35">
      <c r="A24" s="1">
        <v>20</v>
      </c>
      <c r="B24" s="2" t="s">
        <v>20</v>
      </c>
      <c r="C24" s="7">
        <v>0.5</v>
      </c>
      <c r="D24" s="6"/>
      <c r="E24" s="6">
        <f t="shared" ref="E24:H25" si="13">E$23*$C$24</f>
        <v>0</v>
      </c>
      <c r="F24" s="6">
        <f t="shared" si="13"/>
        <v>0</v>
      </c>
      <c r="G24" s="6">
        <f t="shared" si="13"/>
        <v>0</v>
      </c>
      <c r="H24" s="6">
        <f t="shared" si="13"/>
        <v>0</v>
      </c>
      <c r="I24" s="6">
        <f>I$23*$C$24</f>
        <v>54000</v>
      </c>
      <c r="J24" s="6">
        <f t="shared" si="12"/>
        <v>54000</v>
      </c>
    </row>
    <row r="25" spans="1:10" x14ac:dyDescent="0.35">
      <c r="A25" s="1">
        <v>21</v>
      </c>
      <c r="B25" s="2" t="s">
        <v>21</v>
      </c>
      <c r="C25" s="7">
        <v>0.5</v>
      </c>
      <c r="D25" s="6"/>
      <c r="E25" s="6">
        <f t="shared" si="13"/>
        <v>0</v>
      </c>
      <c r="F25" s="6">
        <f t="shared" si="13"/>
        <v>0</v>
      </c>
      <c r="G25" s="6">
        <f t="shared" si="13"/>
        <v>0</v>
      </c>
      <c r="H25" s="6">
        <f t="shared" si="13"/>
        <v>0</v>
      </c>
      <c r="I25" s="6">
        <f>I$23*$C$24</f>
        <v>54000</v>
      </c>
      <c r="J25" s="6">
        <f t="shared" si="12"/>
        <v>54000</v>
      </c>
    </row>
    <row r="26" spans="1:10" x14ac:dyDescent="0.35">
      <c r="A26" s="1">
        <v>22</v>
      </c>
      <c r="B26" s="2"/>
      <c r="C26" s="2"/>
      <c r="D26" s="6"/>
      <c r="E26" s="6"/>
      <c r="F26" s="6"/>
      <c r="G26" s="6"/>
      <c r="H26" s="6"/>
      <c r="I26" s="6"/>
      <c r="J26" s="6"/>
    </row>
    <row r="27" spans="1:10" x14ac:dyDescent="0.35">
      <c r="A27" s="1">
        <v>23</v>
      </c>
      <c r="B27" s="2" t="s">
        <v>22</v>
      </c>
      <c r="C27" s="2"/>
      <c r="D27" s="6">
        <f t="shared" ref="D27:H27" si="14">D13+D17+D20+D24+D5</f>
        <v>-100000</v>
      </c>
      <c r="E27" s="6">
        <f t="shared" si="14"/>
        <v>5000</v>
      </c>
      <c r="F27" s="6">
        <f t="shared" si="14"/>
        <v>8000</v>
      </c>
      <c r="G27" s="6">
        <f t="shared" si="14"/>
        <v>10000</v>
      </c>
      <c r="H27" s="6">
        <f t="shared" si="14"/>
        <v>15000</v>
      </c>
      <c r="I27" s="6">
        <f>I13+I17+I20+I24+I5</f>
        <v>166000</v>
      </c>
      <c r="J27" s="6">
        <f t="shared" si="12"/>
        <v>104000</v>
      </c>
    </row>
    <row r="28" spans="1:10" x14ac:dyDescent="0.35">
      <c r="A28" s="1">
        <v>24</v>
      </c>
      <c r="B28" s="2" t="s">
        <v>23</v>
      </c>
      <c r="C28" s="9">
        <f>IRR(D27:I27,0.1)</f>
        <v>0.17021167949245175</v>
      </c>
      <c r="D28" s="6"/>
      <c r="E28" s="6"/>
      <c r="F28" s="6"/>
      <c r="G28" s="6"/>
      <c r="H28" s="6"/>
      <c r="I28" s="6"/>
      <c r="J28" s="6"/>
    </row>
    <row r="29" spans="1:10" x14ac:dyDescent="0.35">
      <c r="A29" s="1">
        <v>25</v>
      </c>
      <c r="B29" s="2"/>
      <c r="C29" s="2"/>
      <c r="D29" s="6"/>
      <c r="E29" s="6"/>
      <c r="F29" s="6"/>
      <c r="G29" s="6"/>
      <c r="H29" s="6"/>
      <c r="I29" s="6"/>
      <c r="J29" s="6"/>
    </row>
    <row r="30" spans="1:10" x14ac:dyDescent="0.35">
      <c r="A30" s="1">
        <v>26</v>
      </c>
      <c r="B30" s="1" t="s">
        <v>24</v>
      </c>
      <c r="C30" s="2"/>
      <c r="D30" s="6"/>
      <c r="E30" s="6"/>
      <c r="F30" s="6"/>
      <c r="G30" s="6"/>
      <c r="H30" s="6"/>
      <c r="I30" s="6"/>
      <c r="J30" s="6"/>
    </row>
    <row r="31" spans="1:10" x14ac:dyDescent="0.35">
      <c r="A31" s="1">
        <v>27</v>
      </c>
      <c r="B31" s="2" t="s">
        <v>12</v>
      </c>
      <c r="C31" s="7">
        <v>0.1</v>
      </c>
      <c r="D31" s="6"/>
      <c r="E31" s="6">
        <f>-$D$5*$C$12</f>
        <v>10000</v>
      </c>
      <c r="F31" s="6">
        <f t="shared" ref="F31:I31" si="15">-$D$5*$C$12</f>
        <v>10000</v>
      </c>
      <c r="G31" s="6">
        <f t="shared" si="15"/>
        <v>10000</v>
      </c>
      <c r="H31" s="6">
        <f t="shared" si="15"/>
        <v>10000</v>
      </c>
      <c r="I31" s="6">
        <f t="shared" si="15"/>
        <v>10000</v>
      </c>
      <c r="J31" s="6">
        <f t="shared" ref="J31:J33" si="16">SUM(D31:I31)</f>
        <v>50000</v>
      </c>
    </row>
    <row r="32" spans="1:10" x14ac:dyDescent="0.35">
      <c r="A32" s="1">
        <v>28</v>
      </c>
      <c r="B32" s="2" t="s">
        <v>13</v>
      </c>
      <c r="C32" s="2"/>
      <c r="D32" s="6"/>
      <c r="E32" s="6">
        <f>MIN(E12,E9)</f>
        <v>5000</v>
      </c>
      <c r="F32" s="6">
        <f t="shared" ref="F32:I32" si="17">MIN(F12,F9)</f>
        <v>8000</v>
      </c>
      <c r="G32" s="6">
        <f t="shared" si="17"/>
        <v>10000</v>
      </c>
      <c r="H32" s="6">
        <f t="shared" si="17"/>
        <v>10000</v>
      </c>
      <c r="I32" s="6">
        <f t="shared" si="17"/>
        <v>10000</v>
      </c>
      <c r="J32" s="6">
        <f t="shared" si="16"/>
        <v>43000</v>
      </c>
    </row>
    <row r="33" spans="1:10" x14ac:dyDescent="0.35">
      <c r="A33" s="1">
        <v>29</v>
      </c>
      <c r="B33" s="2" t="s">
        <v>25</v>
      </c>
      <c r="C33" s="2"/>
      <c r="D33" s="6"/>
      <c r="E33" s="6">
        <f>E31-E32</f>
        <v>5000</v>
      </c>
      <c r="F33" s="6">
        <f t="shared" ref="F33" si="18">F31-F32</f>
        <v>2000</v>
      </c>
      <c r="G33" s="6">
        <f t="shared" ref="G33" si="19">G31-G32</f>
        <v>0</v>
      </c>
      <c r="H33" s="6">
        <f t="shared" ref="H33" si="20">H31-H32</f>
        <v>0</v>
      </c>
      <c r="I33" s="6">
        <f t="shared" ref="I33" si="21">I31-I32</f>
        <v>0</v>
      </c>
      <c r="J33" s="6">
        <f t="shared" si="16"/>
        <v>7000</v>
      </c>
    </row>
    <row r="34" spans="1:10" x14ac:dyDescent="0.35">
      <c r="A34" s="1">
        <v>30</v>
      </c>
      <c r="B34" s="2"/>
      <c r="C34" s="2"/>
      <c r="D34" s="6"/>
      <c r="E34" s="6"/>
      <c r="F34" s="6"/>
      <c r="G34" s="6"/>
      <c r="H34" s="6"/>
      <c r="I34" s="6"/>
      <c r="J34" s="6"/>
    </row>
    <row r="35" spans="1:10" x14ac:dyDescent="0.35">
      <c r="A35" s="1">
        <v>31</v>
      </c>
      <c r="B35" s="2" t="s">
        <v>15</v>
      </c>
      <c r="C35" s="2"/>
      <c r="D35" s="6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1:10" x14ac:dyDescent="0.35">
      <c r="A36" s="1">
        <v>32</v>
      </c>
      <c r="B36" s="2" t="s">
        <v>16</v>
      </c>
      <c r="C36" s="2"/>
      <c r="D36" s="6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x14ac:dyDescent="0.35">
      <c r="A37" s="1">
        <v>33</v>
      </c>
      <c r="B37" s="2" t="s">
        <v>17</v>
      </c>
      <c r="C37" s="2"/>
      <c r="D37" s="6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x14ac:dyDescent="0.35">
      <c r="A38" s="1">
        <v>34</v>
      </c>
      <c r="B38" s="2"/>
      <c r="C38" s="2"/>
      <c r="D38" s="6"/>
      <c r="E38" s="6"/>
      <c r="F38" s="6"/>
      <c r="G38" s="6"/>
      <c r="H38" s="6"/>
      <c r="I38" s="6"/>
      <c r="J38" s="6"/>
    </row>
    <row r="39" spans="1:10" x14ac:dyDescent="0.35">
      <c r="A39" s="1">
        <v>35</v>
      </c>
      <c r="B39" s="2" t="s">
        <v>18</v>
      </c>
      <c r="C39" s="2"/>
      <c r="D39" s="6"/>
      <c r="E39" s="6"/>
      <c r="F39" s="6"/>
      <c r="G39" s="6"/>
      <c r="H39" s="6">
        <f>MIN(G40,H9-H32)</f>
        <v>5000</v>
      </c>
      <c r="I39" s="6">
        <f>MIN(H40,I9-I32)</f>
        <v>95000</v>
      </c>
      <c r="J39" s="6">
        <f t="shared" ref="J39" si="22">SUM(D39:I39)</f>
        <v>100000</v>
      </c>
    </row>
    <row r="40" spans="1:10" x14ac:dyDescent="0.35">
      <c r="A40" s="1">
        <v>36</v>
      </c>
      <c r="B40" s="2" t="s">
        <v>26</v>
      </c>
      <c r="C40" s="2"/>
      <c r="D40" s="6">
        <f>-D5</f>
        <v>100000</v>
      </c>
      <c r="E40" s="6">
        <f>D40</f>
        <v>100000</v>
      </c>
      <c r="F40" s="6">
        <f t="shared" ref="F40:G40" si="23">E40</f>
        <v>100000</v>
      </c>
      <c r="G40" s="6">
        <f t="shared" si="23"/>
        <v>100000</v>
      </c>
      <c r="H40" s="6">
        <f>G40-H39</f>
        <v>95000</v>
      </c>
      <c r="I40" s="6">
        <f>H40-I39</f>
        <v>0</v>
      </c>
      <c r="J40" s="6"/>
    </row>
    <row r="41" spans="1:10" x14ac:dyDescent="0.35">
      <c r="A41" s="1">
        <v>37</v>
      </c>
      <c r="B41" s="2"/>
      <c r="C41" s="2"/>
      <c r="D41" s="6"/>
      <c r="E41" s="6"/>
      <c r="F41" s="6"/>
      <c r="G41" s="6"/>
      <c r="H41" s="6"/>
      <c r="I41" s="6"/>
      <c r="J41" s="6"/>
    </row>
    <row r="42" spans="1:10" x14ac:dyDescent="0.35">
      <c r="A42" s="1">
        <v>38</v>
      </c>
      <c r="B42" s="2" t="s">
        <v>19</v>
      </c>
      <c r="C42" s="2"/>
      <c r="D42" s="6"/>
      <c r="E42" s="6">
        <f t="shared" ref="E42:H42" si="24">E9-E32-E39</f>
        <v>0</v>
      </c>
      <c r="F42" s="6">
        <f t="shared" si="24"/>
        <v>0</v>
      </c>
      <c r="G42" s="6">
        <f t="shared" si="24"/>
        <v>0</v>
      </c>
      <c r="H42" s="6">
        <f t="shared" si="24"/>
        <v>0</v>
      </c>
      <c r="I42" s="6">
        <f>I9-I32-I39</f>
        <v>115000</v>
      </c>
      <c r="J42" s="6">
        <f t="shared" ref="J42:J44" si="25">SUM(D42:I42)</f>
        <v>115000</v>
      </c>
    </row>
    <row r="43" spans="1:10" x14ac:dyDescent="0.35">
      <c r="A43" s="1">
        <v>39</v>
      </c>
      <c r="B43" s="2" t="s">
        <v>20</v>
      </c>
      <c r="C43" s="7">
        <v>0.5</v>
      </c>
      <c r="D43" s="6"/>
      <c r="E43" s="6">
        <f t="shared" ref="E43:H44" si="26">E$42*$C43</f>
        <v>0</v>
      </c>
      <c r="F43" s="6">
        <f t="shared" si="26"/>
        <v>0</v>
      </c>
      <c r="G43" s="6">
        <f t="shared" si="26"/>
        <v>0</v>
      </c>
      <c r="H43" s="6">
        <f t="shared" si="26"/>
        <v>0</v>
      </c>
      <c r="I43" s="6">
        <f>I$42*$C43</f>
        <v>57500</v>
      </c>
      <c r="J43" s="6">
        <f t="shared" si="25"/>
        <v>57500</v>
      </c>
    </row>
    <row r="44" spans="1:10" x14ac:dyDescent="0.35">
      <c r="A44" s="1">
        <v>40</v>
      </c>
      <c r="B44" s="2" t="s">
        <v>21</v>
      </c>
      <c r="C44" s="7">
        <v>0.5</v>
      </c>
      <c r="D44" s="6"/>
      <c r="E44" s="6">
        <f t="shared" si="26"/>
        <v>0</v>
      </c>
      <c r="F44" s="6">
        <f t="shared" si="26"/>
        <v>0</v>
      </c>
      <c r="G44" s="6">
        <f t="shared" si="26"/>
        <v>0</v>
      </c>
      <c r="H44" s="6">
        <f t="shared" si="26"/>
        <v>0</v>
      </c>
      <c r="I44" s="6">
        <f>I$42*$C44</f>
        <v>57500</v>
      </c>
      <c r="J44" s="6">
        <f t="shared" si="25"/>
        <v>57500</v>
      </c>
    </row>
    <row r="45" spans="1:10" x14ac:dyDescent="0.35">
      <c r="A45" s="1">
        <v>41</v>
      </c>
      <c r="B45" s="2"/>
      <c r="C45" s="2"/>
      <c r="D45" s="6"/>
      <c r="E45" s="6"/>
      <c r="F45" s="6"/>
      <c r="G45" s="6"/>
      <c r="H45" s="6"/>
      <c r="I45" s="6"/>
      <c r="J45" s="6"/>
    </row>
    <row r="46" spans="1:10" x14ac:dyDescent="0.35">
      <c r="A46" s="1">
        <v>42</v>
      </c>
      <c r="B46" s="2" t="s">
        <v>22</v>
      </c>
      <c r="C46" s="2"/>
      <c r="D46" s="6">
        <f t="shared" ref="D46:H46" si="27">D32+D39+D43+D5</f>
        <v>-100000</v>
      </c>
      <c r="E46" s="6">
        <f t="shared" si="27"/>
        <v>5000</v>
      </c>
      <c r="F46" s="6">
        <f t="shared" si="27"/>
        <v>8000</v>
      </c>
      <c r="G46" s="6">
        <f t="shared" si="27"/>
        <v>10000</v>
      </c>
      <c r="H46" s="6">
        <f t="shared" si="27"/>
        <v>15000</v>
      </c>
      <c r="I46" s="6">
        <f>I32+I39+I43+I5</f>
        <v>162500</v>
      </c>
      <c r="J46" s="6">
        <f>SUM(D46:I46)</f>
        <v>100500</v>
      </c>
    </row>
    <row r="47" spans="1:10" x14ac:dyDescent="0.35">
      <c r="A47" s="10">
        <v>43</v>
      </c>
      <c r="B47" s="3" t="s">
        <v>23</v>
      </c>
      <c r="C47" s="11">
        <f>IRR(D46:I46,0.1)</f>
        <v>0.16598404594427962</v>
      </c>
      <c r="D47" s="12"/>
      <c r="E47" s="12"/>
      <c r="F47" s="12"/>
      <c r="G47" s="12"/>
      <c r="H47" s="12"/>
      <c r="I47" s="12"/>
      <c r="J47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492B1697ACA34F8F22B919AC883982" ma:contentTypeVersion="16" ma:contentTypeDescription="Create a new document." ma:contentTypeScope="" ma:versionID="57bb473492c8f742b12995fd21580b13">
  <xsd:schema xmlns:xsd="http://www.w3.org/2001/XMLSchema" xmlns:xs="http://www.w3.org/2001/XMLSchema" xmlns:p="http://schemas.microsoft.com/office/2006/metadata/properties" xmlns:ns1="http://schemas.microsoft.com/sharepoint/v3" xmlns:ns2="3527c01e-b541-4403-a81f-c50608df9019" xmlns:ns3="4890f631-c733-4b20-a136-99b0c9bb3e1f" targetNamespace="http://schemas.microsoft.com/office/2006/metadata/properties" ma:root="true" ma:fieldsID="cca43b96cd0de7eec3676c57c1cece2c" ns1:_="" ns2:_="" ns3:_="">
    <xsd:import namespace="http://schemas.microsoft.com/sharepoint/v3"/>
    <xsd:import namespace="3527c01e-b541-4403-a81f-c50608df9019"/>
    <xsd:import namespace="4890f631-c733-4b20-a136-99b0c9bb3e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c01e-b541-4403-a81f-c50608df9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44f5b13-403a-4dd3-b9ce-b7b6c8a66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0f631-c733-4b20-a136-99b0c9bb3e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39c7da2-290a-4bed-ac18-a598679767ff}" ma:internalName="TaxCatchAll" ma:showField="CatchAllData" ma:web="4890f631-c733-4b20-a136-99b0c9bb3e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27c01e-b541-4403-a81f-c50608df9019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TaxCatchAll xmlns="4890f631-c733-4b20-a136-99b0c9bb3e1f" xsi:nil="true"/>
  </documentManagement>
</p:properties>
</file>

<file path=customXml/itemProps1.xml><?xml version="1.0" encoding="utf-8"?>
<ds:datastoreItem xmlns:ds="http://schemas.openxmlformats.org/officeDocument/2006/customXml" ds:itemID="{941549A4-47F5-49A2-8C39-28E5C49B1F29}"/>
</file>

<file path=customXml/itemProps2.xml><?xml version="1.0" encoding="utf-8"?>
<ds:datastoreItem xmlns:ds="http://schemas.openxmlformats.org/officeDocument/2006/customXml" ds:itemID="{241B7C93-5694-4D8D-B278-2B1157890924}"/>
</file>

<file path=customXml/itemProps3.xml><?xml version="1.0" encoding="utf-8"?>
<ds:datastoreItem xmlns:ds="http://schemas.openxmlformats.org/officeDocument/2006/customXml" ds:itemID="{280E7514-7156-4DB4-A35B-5D67184CF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Peiser, Richard</dc:creator>
  <cp:lastModifiedBy>Lori Hatcher</cp:lastModifiedBy>
  <dcterms:created xsi:type="dcterms:W3CDTF">2022-11-09T18:17:32Z</dcterms:created>
  <dcterms:modified xsi:type="dcterms:W3CDTF">2022-11-21T21:21:20Z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0x01010071492B1697ACA34F8F22B919AC883982</vt:lpwstr>
  </property>
</Properties>
</file>