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C:\Users\Andrea.Malik\Downloads\"/>
    </mc:Choice>
  </mc:AlternateContent>
  <xr:revisionPtr revIDLastSave="0" documentId="13_ncr:1_{674177D0-5D59-4162-964D-0F9E2EA0B171}" xr6:coauthVersionLast="47" xr6:coauthVersionMax="47" xr10:uidLastSave="{00000000-0000-0000-0000-000000000000}"/>
  <bookViews>
    <workbookView xWindow="28680" yWindow="-5655" windowWidth="51840" windowHeight="21120" tabRatio="861" activeTab="1" xr2:uid="{D9C94B6F-F233-41A9-9DFE-19A0A367D369}"/>
  </bookViews>
  <sheets>
    <sheet name="Fig5-6" sheetId="9" r:id="rId1"/>
    <sheet name="Fig5-10" sheetId="6"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0" i="9" l="1"/>
  <c r="B19" i="9"/>
  <c r="B21" i="9"/>
  <c r="G4" i="6"/>
  <c r="G7" i="6" s="1"/>
  <c r="G13" i="6" s="1"/>
  <c r="G8" i="6"/>
  <c r="F8" i="6"/>
  <c r="F3" i="6"/>
  <c r="E8" i="6"/>
  <c r="E3" i="6"/>
  <c r="B22" i="9" l="1"/>
  <c r="F6" i="6"/>
  <c r="F7" i="6" s="1"/>
  <c r="G9" i="6"/>
  <c r="E5" i="6"/>
  <c r="E7" i="6" s="1"/>
  <c r="B23" i="9" l="1"/>
  <c r="B24" i="9" s="1"/>
  <c r="F12" i="6"/>
  <c r="F9" i="6"/>
  <c r="E9" i="6"/>
  <c r="E10" i="6" s="1"/>
  <c r="E11" i="6"/>
</calcChain>
</file>

<file path=xl/sharedStrings.xml><?xml version="1.0" encoding="utf-8"?>
<sst xmlns="http://schemas.openxmlformats.org/spreadsheetml/2006/main" count="36" uniqueCount="36">
  <si>
    <t>Operating Expenses</t>
  </si>
  <si>
    <t>n (years)</t>
  </si>
  <si>
    <t>Discount rate</t>
  </si>
  <si>
    <t>PV of free rent</t>
  </si>
  <si>
    <t>Values</t>
  </si>
  <si>
    <t>Assumptions</t>
  </si>
  <si>
    <t>Consessions (free rent - months)</t>
  </si>
  <si>
    <t>TIs</t>
  </si>
  <si>
    <t>Extra TIs (already started as PV)</t>
  </si>
  <si>
    <t>Solution</t>
  </si>
  <si>
    <t xml:space="preserve">Figure 5-6 Calculation of Effective Office Rent </t>
  </si>
  <si>
    <t>Suppose a developer has an office space of 1,000 sq ft (93/sq m) with a nominal rent of $24/sq ft ($258/sq m) for five years. Concessions include six months of free rent and $3/sq ft ($32/sq m) in extra tenant improvements. The developer’s discount rate is 12 percent. To find the effective rent, the developer must convert the lease and the free rent to present value, which can be computed per square foot.</t>
  </si>
  <si>
    <t>$/sq ft</t>
  </si>
  <si>
    <t>Rate</t>
  </si>
  <si>
    <t>Rents($28/sq ft) and vacancy(5%)</t>
  </si>
  <si>
    <t>Rents($28/sq ft) and vacancy(50%)</t>
  </si>
  <si>
    <t>Rents($26/sq ft) and vacancy(0%)</t>
  </si>
  <si>
    <t>Effective Gross Income (Gross Rent minus Vacancy)</t>
  </si>
  <si>
    <t>NOI (EGI minus Operating Expenses)</t>
  </si>
  <si>
    <t>Value=(EGI/cap rate rate) at rents($26/sq ft) and vacancy(0%)</t>
  </si>
  <si>
    <t>Figure 5-10 Purchase Price Calculation</t>
  </si>
  <si>
    <t>Office space leased (sq ft)</t>
  </si>
  <si>
    <t>Rent/sq ft</t>
  </si>
  <si>
    <t>PV of lease</t>
  </si>
  <si>
    <t>PV of effective rent</t>
  </si>
  <si>
    <t>Effective rent - month (PMT)/sq ft</t>
  </si>
  <si>
    <t>Effective rent - annual (PMT)/sq ft</t>
  </si>
  <si>
    <t>Square feet (sq ft)</t>
  </si>
  <si>
    <t>Gross rent  ($28/sq ft)</t>
  </si>
  <si>
    <t>Gross rent  ($26/sq ft)</t>
  </si>
  <si>
    <t>Vacancy (5%)</t>
  </si>
  <si>
    <t>Vacancy (50%)</t>
  </si>
  <si>
    <t>Value = (NOI/cap rate)</t>
  </si>
  <si>
    <t>Value = (EGI/cap rate) at rents ($28/sq ft) and vacancy (5%)</t>
  </si>
  <si>
    <t>Value = (EGI/cap rate) at rents ($28/sq ft) and vacancy (50%)</t>
  </si>
  <si>
    <t>Note: PV = present value; PMT = payment.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</si>
</sst>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quot;$&quot;#,##0.00_);[Red]\(&quot;$&quot;#,##0.00\)"/>
    <numFmt numFmtId="164" formatCode="&quot;$&quot;#,##0.00"/>
    <numFmt numFmtId="165" formatCode="&quot;$&quot;#,##0"/>
  </numFmts>
  <fonts count="10" x14ac:knownFonts="1">
    <font>
      <sz val="11"/>
      <color theme="1"/>
      <name val="Calibri"/>
      <family val="2"/>
      <scheme val="minor"/>
    </font>
    <font>
      <sz val="11"/>
      <color theme="1"/>
      <name val="Calibri"/>
      <family val="2"/>
      <scheme val="minor"/>
    </font>
    <font>
      <b/>
      <sz val="12"/>
      <name val="Roboto"/>
    </font>
    <font>
      <sz val="11"/>
      <color theme="1"/>
      <name val="Roboto"/>
    </font>
    <font>
      <b/>
      <sz val="10"/>
      <color theme="1"/>
      <name val="Roboto"/>
    </font>
    <font>
      <sz val="10"/>
      <color theme="1"/>
      <name val="Roboto"/>
    </font>
    <font>
      <u/>
      <sz val="10"/>
      <color theme="1"/>
      <name val="Roboto"/>
    </font>
    <font>
      <sz val="10"/>
      <color rgb="FF000000"/>
      <name val="Roboto"/>
    </font>
    <font>
      <b/>
      <sz val="12"/>
      <color theme="1"/>
      <name val="Roboto"/>
    </font>
    <font>
      <b/>
      <sz val="10"/>
      <color rgb="FF000000"/>
      <name val="Roboto"/>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3">
    <border>
      <left/>
      <right/>
      <top/>
      <bottom/>
      <diagonal/>
    </border>
    <border>
      <left style="thin">
        <color auto="1"/>
      </left>
      <right style="thin">
        <color auto="1"/>
      </right>
      <top style="thin">
        <color auto="1"/>
      </top>
      <bottom style="thin">
        <color auto="1"/>
      </bottom>
      <diagonal/>
    </border>
    <border>
      <left/>
      <right/>
      <top/>
      <bottom style="thin">
        <color indexed="64"/>
      </bottom>
      <diagonal/>
    </border>
  </borders>
  <cellStyleXfs count="2">
    <xf numFmtId="0" fontId="0" fillId="0" borderId="0"/>
    <xf numFmtId="0" fontId="1" fillId="0" borderId="0"/>
  </cellStyleXfs>
  <cellXfs count="46">
    <xf numFmtId="0" fontId="0" fillId="0" borderId="0" xfId="0"/>
    <xf numFmtId="0" fontId="2" fillId="0" borderId="0" xfId="0" applyFont="1" applyAlignment="1">
      <alignment vertical="center"/>
    </xf>
    <xf numFmtId="9" fontId="3" fillId="0" borderId="0" xfId="0" applyNumberFormat="1" applyFont="1" applyAlignment="1">
      <alignment horizontal="center"/>
    </xf>
    <xf numFmtId="0" fontId="3" fillId="0" borderId="0" xfId="0" applyFont="1" applyAlignment="1">
      <alignment horizontal="center" vertical="center"/>
    </xf>
    <xf numFmtId="0" fontId="3" fillId="0" borderId="0" xfId="0" applyFont="1" applyAlignment="1">
      <alignment horizontal="center"/>
    </xf>
    <xf numFmtId="0" fontId="3" fillId="0" borderId="0" xfId="0" applyFont="1"/>
    <xf numFmtId="0" fontId="3" fillId="0" borderId="0" xfId="0" applyFont="1" applyAlignment="1">
      <alignment wrapText="1"/>
    </xf>
    <xf numFmtId="0" fontId="4" fillId="3" borderId="0" xfId="0" applyFont="1" applyFill="1"/>
    <xf numFmtId="9" fontId="5" fillId="3" borderId="0" xfId="0" applyNumberFormat="1" applyFont="1" applyFill="1" applyAlignment="1">
      <alignment horizontal="center"/>
    </xf>
    <xf numFmtId="0" fontId="5" fillId="0" borderId="0" xfId="0" applyFont="1" applyAlignment="1">
      <alignment horizontal="center" vertical="center"/>
    </xf>
    <xf numFmtId="0" fontId="5" fillId="0" borderId="0" xfId="0" applyFont="1" applyAlignment="1">
      <alignment horizontal="center"/>
    </xf>
    <xf numFmtId="0" fontId="5" fillId="0" borderId="0" xfId="0" applyFont="1"/>
    <xf numFmtId="0" fontId="5" fillId="2" borderId="0" xfId="0" applyFont="1" applyFill="1"/>
    <xf numFmtId="0" fontId="5" fillId="2" borderId="0" xfId="0" applyFont="1" applyFill="1" applyAlignment="1">
      <alignment horizontal="left" vertical="center"/>
    </xf>
    <xf numFmtId="0" fontId="5" fillId="2" borderId="0" xfId="0" applyFont="1" applyFill="1" applyAlignment="1">
      <alignment horizontal="left"/>
    </xf>
    <xf numFmtId="0" fontId="5" fillId="0" borderId="0" xfId="0" applyFont="1" applyAlignment="1">
      <alignment horizontal="left"/>
    </xf>
    <xf numFmtId="0" fontId="5" fillId="2" borderId="2" xfId="0" applyFont="1" applyFill="1" applyBorder="1" applyAlignment="1">
      <alignment horizontal="left"/>
    </xf>
    <xf numFmtId="0" fontId="5" fillId="0" borderId="1" xfId="0" applyFont="1" applyBorder="1"/>
    <xf numFmtId="0" fontId="7" fillId="0" borderId="1" xfId="0" applyFont="1" applyBorder="1" applyAlignment="1">
      <alignment vertical="center"/>
    </xf>
    <xf numFmtId="0" fontId="7" fillId="0" borderId="1" xfId="0" applyFont="1" applyBorder="1" applyAlignment="1">
      <alignment vertical="center" wrapText="1"/>
    </xf>
    <xf numFmtId="164" fontId="5" fillId="0" borderId="0" xfId="0" applyNumberFormat="1" applyFont="1" applyAlignment="1">
      <alignment horizontal="center"/>
    </xf>
    <xf numFmtId="0" fontId="8" fillId="0" borderId="0" xfId="0" applyFont="1"/>
    <xf numFmtId="0" fontId="9" fillId="3" borderId="1" xfId="0" applyFont="1" applyFill="1" applyBorder="1" applyAlignment="1">
      <alignment vertical="center"/>
    </xf>
    <xf numFmtId="3" fontId="5" fillId="2" borderId="0" xfId="0" applyNumberFormat="1" applyFont="1" applyFill="1" applyAlignment="1">
      <alignment horizontal="right"/>
    </xf>
    <xf numFmtId="165" fontId="5" fillId="2" borderId="0" xfId="0" applyNumberFormat="1" applyFont="1" applyFill="1" applyAlignment="1">
      <alignment horizontal="right"/>
    </xf>
    <xf numFmtId="0" fontId="5" fillId="2" borderId="0" xfId="0" applyFont="1" applyFill="1" applyAlignment="1">
      <alignment horizontal="right" vertical="center"/>
    </xf>
    <xf numFmtId="9" fontId="5" fillId="2" borderId="0" xfId="0" applyNumberFormat="1" applyFont="1" applyFill="1" applyAlignment="1">
      <alignment horizontal="right"/>
    </xf>
    <xf numFmtId="0" fontId="4" fillId="2" borderId="0" xfId="0" applyFont="1" applyFill="1" applyAlignment="1">
      <alignment horizontal="right"/>
    </xf>
    <xf numFmtId="8" fontId="5" fillId="2" borderId="0" xfId="0" applyNumberFormat="1" applyFont="1" applyFill="1" applyAlignment="1">
      <alignment horizontal="right"/>
    </xf>
    <xf numFmtId="165" fontId="5" fillId="2" borderId="2" xfId="0" applyNumberFormat="1" applyFont="1" applyFill="1" applyBorder="1" applyAlignment="1">
      <alignment horizontal="right"/>
    </xf>
    <xf numFmtId="0" fontId="4" fillId="0" borderId="1" xfId="0" applyFont="1" applyBorder="1" applyAlignment="1">
      <alignment horizontal="right" wrapText="1"/>
    </xf>
    <xf numFmtId="0" fontId="5" fillId="0" borderId="1" xfId="0" applyFont="1" applyBorder="1" applyAlignment="1">
      <alignment horizontal="right"/>
    </xf>
    <xf numFmtId="3" fontId="5" fillId="0" borderId="1" xfId="0" applyNumberFormat="1" applyFont="1" applyBorder="1" applyAlignment="1">
      <alignment horizontal="right"/>
    </xf>
    <xf numFmtId="165" fontId="5" fillId="0" borderId="1" xfId="0" applyNumberFormat="1" applyFont="1" applyBorder="1" applyAlignment="1">
      <alignment horizontal="right"/>
    </xf>
    <xf numFmtId="9" fontId="5" fillId="0" borderId="1" xfId="0" applyNumberFormat="1" applyFont="1" applyBorder="1" applyAlignment="1">
      <alignment horizontal="right"/>
    </xf>
    <xf numFmtId="165" fontId="6" fillId="0" borderId="1" xfId="0" applyNumberFormat="1" applyFont="1" applyBorder="1" applyAlignment="1">
      <alignment horizontal="right"/>
    </xf>
    <xf numFmtId="0" fontId="4" fillId="3" borderId="1" xfId="0" applyFont="1" applyFill="1" applyBorder="1" applyAlignment="1">
      <alignment horizontal="right"/>
    </xf>
    <xf numFmtId="165" fontId="4" fillId="3" borderId="1" xfId="0" applyNumberFormat="1" applyFont="1" applyFill="1" applyBorder="1" applyAlignment="1">
      <alignment horizontal="right"/>
    </xf>
    <xf numFmtId="10" fontId="5" fillId="0" borderId="1" xfId="0" applyNumberFormat="1" applyFont="1" applyBorder="1" applyAlignment="1">
      <alignment horizontal="right"/>
    </xf>
    <xf numFmtId="164" fontId="5" fillId="0" borderId="1" xfId="0" applyNumberFormat="1" applyFont="1" applyBorder="1" applyAlignment="1">
      <alignment horizontal="right"/>
    </xf>
    <xf numFmtId="10" fontId="5" fillId="0" borderId="1" xfId="0" applyNumberFormat="1" applyFont="1" applyBorder="1" applyAlignment="1">
      <alignment horizontal="right" vertical="center"/>
    </xf>
    <xf numFmtId="0" fontId="5" fillId="0" borderId="1" xfId="0" applyFont="1" applyBorder="1" applyAlignment="1">
      <alignment horizontal="right" vertical="center"/>
    </xf>
    <xf numFmtId="164" fontId="5" fillId="0" borderId="1" xfId="0" applyNumberFormat="1" applyFont="1" applyBorder="1" applyAlignment="1">
      <alignment horizontal="right" vertical="center"/>
    </xf>
    <xf numFmtId="165" fontId="5" fillId="0" borderId="1" xfId="0" applyNumberFormat="1" applyFont="1" applyBorder="1" applyAlignment="1">
      <alignment horizontal="right" vertical="center"/>
    </xf>
    <xf numFmtId="0" fontId="7" fillId="0" borderId="0" xfId="0" applyFont="1" applyAlignment="1">
      <alignment vertical="center" wrapText="1"/>
    </xf>
    <xf numFmtId="0" fontId="5" fillId="0" borderId="0" xfId="0" applyFont="1" applyAlignment="1">
      <alignment wrapText="1"/>
    </xf>
  </cellXfs>
  <cellStyles count="2">
    <cellStyle name="Normal" xfId="0" builtinId="0"/>
    <cellStyle name="Normal 5" xfId="1" xr:uid="{553D9A04-2A8B-44B8-8873-F2E7460A15E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0F4603-8B4C-4025-8F63-86F1049A050A}">
  <dimension ref="A1:F26"/>
  <sheetViews>
    <sheetView topLeftCell="A7" zoomScale="140" zoomScaleNormal="140" workbookViewId="0">
      <selection activeCell="A26" sqref="A26"/>
    </sheetView>
  </sheetViews>
  <sheetFormatPr defaultColWidth="9.21875" defaultRowHeight="14.4" x14ac:dyDescent="0.3"/>
  <cols>
    <col min="1" max="1" width="37.77734375" style="5" customWidth="1"/>
    <col min="2" max="2" width="11.6640625" style="4" bestFit="1" customWidth="1"/>
    <col min="3" max="3" width="7" style="3" customWidth="1"/>
    <col min="4" max="4" width="7.21875" style="3" bestFit="1" customWidth="1"/>
    <col min="5" max="5" width="8.6640625" style="3" bestFit="1" customWidth="1"/>
    <col min="6" max="6" width="9.21875" style="4"/>
    <col min="7" max="16384" width="9.21875" style="5"/>
  </cols>
  <sheetData>
    <row r="1" spans="1:6" ht="15.6" x14ac:dyDescent="0.3">
      <c r="A1" s="1" t="s">
        <v>10</v>
      </c>
      <c r="B1" s="2"/>
    </row>
    <row r="2" spans="1:6" x14ac:dyDescent="0.3">
      <c r="A2" s="44" t="s">
        <v>11</v>
      </c>
      <c r="B2" s="45"/>
      <c r="C2" s="6"/>
      <c r="D2" s="6"/>
      <c r="E2" s="6"/>
    </row>
    <row r="3" spans="1:6" x14ac:dyDescent="0.3">
      <c r="A3" s="45"/>
      <c r="B3" s="45"/>
      <c r="C3" s="6"/>
      <c r="D3" s="6"/>
      <c r="E3" s="6"/>
    </row>
    <row r="4" spans="1:6" x14ac:dyDescent="0.3">
      <c r="A4" s="45"/>
      <c r="B4" s="45"/>
      <c r="C4" s="6"/>
      <c r="D4" s="6"/>
      <c r="E4" s="6"/>
    </row>
    <row r="5" spans="1:6" x14ac:dyDescent="0.3">
      <c r="A5" s="45"/>
      <c r="B5" s="45"/>
      <c r="C5" s="6"/>
      <c r="D5" s="6"/>
      <c r="E5" s="6"/>
    </row>
    <row r="6" spans="1:6" x14ac:dyDescent="0.3">
      <c r="A6" s="45"/>
      <c r="B6" s="45"/>
      <c r="C6" s="6"/>
      <c r="D6" s="6"/>
      <c r="E6" s="6"/>
    </row>
    <row r="7" spans="1:6" x14ac:dyDescent="0.3">
      <c r="A7" s="45"/>
      <c r="B7" s="45"/>
      <c r="C7" s="6"/>
      <c r="D7" s="6"/>
      <c r="E7" s="6"/>
    </row>
    <row r="8" spans="1:6" ht="27.75" customHeight="1" x14ac:dyDescent="0.3">
      <c r="A8" s="45"/>
      <c r="B8" s="45"/>
      <c r="C8" s="6"/>
      <c r="D8" s="6"/>
      <c r="E8" s="6"/>
    </row>
    <row r="9" spans="1:6" ht="24" customHeight="1" x14ac:dyDescent="0.3">
      <c r="A9" s="45"/>
      <c r="B9" s="45"/>
      <c r="C9" s="6"/>
      <c r="D9" s="6"/>
      <c r="E9" s="6"/>
    </row>
    <row r="10" spans="1:6" s="11" customFormat="1" ht="13.2" x14ac:dyDescent="0.25">
      <c r="A10" s="7" t="s">
        <v>5</v>
      </c>
      <c r="B10" s="8"/>
      <c r="C10" s="9"/>
      <c r="D10" s="9"/>
      <c r="E10" s="9"/>
      <c r="F10" s="10"/>
    </row>
    <row r="11" spans="1:6" s="11" customFormat="1" ht="13.2" x14ac:dyDescent="0.25">
      <c r="A11" s="12" t="s">
        <v>21</v>
      </c>
      <c r="B11" s="23">
        <v>1000</v>
      </c>
      <c r="C11" s="9"/>
      <c r="D11" s="9"/>
      <c r="E11" s="9"/>
      <c r="F11" s="10"/>
    </row>
    <row r="12" spans="1:6" s="11" customFormat="1" ht="13.2" x14ac:dyDescent="0.25">
      <c r="A12" s="12" t="s">
        <v>22</v>
      </c>
      <c r="B12" s="24">
        <v>24</v>
      </c>
      <c r="C12" s="9"/>
      <c r="D12" s="9"/>
      <c r="E12" s="9"/>
      <c r="F12" s="10"/>
    </row>
    <row r="13" spans="1:6" s="11" customFormat="1" ht="13.2" x14ac:dyDescent="0.25">
      <c r="A13" s="13" t="s">
        <v>1</v>
      </c>
      <c r="B13" s="25">
        <v>5</v>
      </c>
      <c r="C13" s="9"/>
      <c r="D13" s="9"/>
      <c r="E13" s="9"/>
      <c r="F13" s="10"/>
    </row>
    <row r="14" spans="1:6" s="11" customFormat="1" ht="13.2" x14ac:dyDescent="0.25">
      <c r="A14" s="12" t="s">
        <v>6</v>
      </c>
      <c r="B14" s="25">
        <v>6</v>
      </c>
      <c r="C14" s="9"/>
      <c r="D14" s="9"/>
      <c r="E14" s="9"/>
      <c r="F14" s="10"/>
    </row>
    <row r="15" spans="1:6" s="11" customFormat="1" ht="13.2" x14ac:dyDescent="0.25">
      <c r="A15" s="12" t="s">
        <v>7</v>
      </c>
      <c r="B15" s="24">
        <v>25</v>
      </c>
      <c r="C15" s="9"/>
      <c r="D15" s="9"/>
      <c r="E15" s="9"/>
      <c r="F15" s="10"/>
    </row>
    <row r="16" spans="1:6" s="11" customFormat="1" ht="13.2" x14ac:dyDescent="0.25">
      <c r="A16" s="12" t="s">
        <v>2</v>
      </c>
      <c r="B16" s="26">
        <v>0.12</v>
      </c>
      <c r="C16" s="9"/>
      <c r="D16" s="9"/>
      <c r="E16" s="9"/>
      <c r="F16" s="10"/>
    </row>
    <row r="17" spans="1:6" s="11" customFormat="1" ht="13.2" x14ac:dyDescent="0.25">
      <c r="A17" s="7" t="s">
        <v>9</v>
      </c>
      <c r="B17" s="8"/>
      <c r="C17" s="9"/>
      <c r="D17" s="9"/>
      <c r="E17" s="9"/>
      <c r="F17" s="10"/>
    </row>
    <row r="18" spans="1:6" s="11" customFormat="1" ht="13.2" x14ac:dyDescent="0.25">
      <c r="A18" s="12"/>
      <c r="B18" s="27" t="s">
        <v>4</v>
      </c>
      <c r="C18" s="9"/>
      <c r="D18" s="9"/>
      <c r="E18" s="9"/>
      <c r="F18" s="10"/>
    </row>
    <row r="19" spans="1:6" s="11" customFormat="1" ht="13.2" x14ac:dyDescent="0.25">
      <c r="A19" s="13" t="s">
        <v>23</v>
      </c>
      <c r="B19" s="28">
        <f>PV(B16/12,B13*12,-B12)</f>
        <v>1078.9209217493767</v>
      </c>
      <c r="C19" s="9"/>
      <c r="D19" s="9"/>
      <c r="E19" s="9"/>
      <c r="F19" s="10"/>
    </row>
    <row r="20" spans="1:6" s="11" customFormat="1" ht="13.2" x14ac:dyDescent="0.25">
      <c r="A20" s="14" t="s">
        <v>3</v>
      </c>
      <c r="B20" s="28">
        <f>PV(B16/12,B14,-B12)</f>
        <v>139.09143538990415</v>
      </c>
      <c r="C20" s="9"/>
      <c r="D20" s="9"/>
      <c r="E20" s="9"/>
      <c r="F20" s="10"/>
    </row>
    <row r="21" spans="1:6" s="11" customFormat="1" ht="13.2" x14ac:dyDescent="0.25">
      <c r="A21" s="16" t="s">
        <v>8</v>
      </c>
      <c r="B21" s="29">
        <f>B15</f>
        <v>25</v>
      </c>
      <c r="C21" s="9"/>
      <c r="D21" s="9"/>
      <c r="E21" s="9"/>
      <c r="F21" s="10"/>
    </row>
    <row r="22" spans="1:6" s="11" customFormat="1" ht="13.2" x14ac:dyDescent="0.25">
      <c r="A22" s="14" t="s">
        <v>24</v>
      </c>
      <c r="B22" s="28">
        <f>B19-B20-B21</f>
        <v>914.82948635947253</v>
      </c>
      <c r="C22" s="9"/>
      <c r="D22" s="9"/>
      <c r="E22" s="9"/>
      <c r="F22" s="10"/>
    </row>
    <row r="23" spans="1:6" s="11" customFormat="1" ht="13.2" x14ac:dyDescent="0.25">
      <c r="A23" s="14" t="s">
        <v>25</v>
      </c>
      <c r="B23" s="28">
        <f>PMT(B16/12,B13*12,-B22)</f>
        <v>20.349876649928849</v>
      </c>
      <c r="C23" s="9"/>
      <c r="D23" s="9"/>
      <c r="E23" s="9"/>
      <c r="F23" s="10"/>
    </row>
    <row r="24" spans="1:6" s="11" customFormat="1" ht="13.2" x14ac:dyDescent="0.25">
      <c r="A24" s="14" t="s">
        <v>26</v>
      </c>
      <c r="B24" s="28">
        <f>B23*12</f>
        <v>244.1985197991462</v>
      </c>
      <c r="C24" s="9"/>
      <c r="D24" s="9"/>
      <c r="E24" s="9"/>
      <c r="F24" s="10"/>
    </row>
    <row r="25" spans="1:6" s="11" customFormat="1" ht="13.2" x14ac:dyDescent="0.25">
      <c r="A25" s="15"/>
      <c r="B25" s="10"/>
      <c r="C25" s="9"/>
      <c r="D25" s="9"/>
      <c r="E25" s="9"/>
      <c r="F25" s="10"/>
    </row>
    <row r="26" spans="1:6" s="11" customFormat="1" ht="13.2" x14ac:dyDescent="0.25">
      <c r="A26" s="15" t="s">
        <v>35</v>
      </c>
      <c r="B26" s="10"/>
      <c r="C26" s="9"/>
      <c r="D26" s="9"/>
      <c r="E26" s="9"/>
      <c r="F26" s="10"/>
    </row>
  </sheetData>
  <mergeCells count="1">
    <mergeCell ref="A2:B9"/>
  </mergeCells>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25320C-1F83-48A2-96D9-ED93A907EF06}">
  <dimension ref="A1:G15"/>
  <sheetViews>
    <sheetView tabSelected="1" topLeftCell="A5" zoomScale="150" workbookViewId="0">
      <selection activeCell="A40" sqref="A40"/>
    </sheetView>
  </sheetViews>
  <sheetFormatPr defaultColWidth="9.21875" defaultRowHeight="13.2" x14ac:dyDescent="0.25"/>
  <cols>
    <col min="1" max="1" width="30.44140625" style="11" customWidth="1"/>
    <col min="2" max="2" width="7.44140625" style="10" bestFit="1" customWidth="1"/>
    <col min="3" max="3" width="10" style="10" customWidth="1"/>
    <col min="4" max="4" width="6.44140625" style="10" customWidth="1"/>
    <col min="5" max="5" width="16" style="10" customWidth="1"/>
    <col min="6" max="6" width="17.21875" style="10" customWidth="1"/>
    <col min="7" max="7" width="15.77734375" style="10" customWidth="1"/>
    <col min="8" max="8" width="12" style="11" bestFit="1" customWidth="1"/>
    <col min="9" max="16384" width="9.21875" style="11"/>
  </cols>
  <sheetData>
    <row r="1" spans="1:7" ht="15.6" x14ac:dyDescent="0.3">
      <c r="A1" s="21" t="s">
        <v>20</v>
      </c>
    </row>
    <row r="2" spans="1:7" ht="27" customHeight="1" x14ac:dyDescent="0.25">
      <c r="A2" s="17"/>
      <c r="B2" s="30" t="s">
        <v>13</v>
      </c>
      <c r="C2" s="30" t="s">
        <v>27</v>
      </c>
      <c r="D2" s="30" t="s">
        <v>12</v>
      </c>
      <c r="E2" s="30" t="s">
        <v>14</v>
      </c>
      <c r="F2" s="30" t="s">
        <v>15</v>
      </c>
      <c r="G2" s="30" t="s">
        <v>16</v>
      </c>
    </row>
    <row r="3" spans="1:7" x14ac:dyDescent="0.25">
      <c r="A3" s="18" t="s">
        <v>28</v>
      </c>
      <c r="B3" s="31"/>
      <c r="C3" s="32">
        <v>100000</v>
      </c>
      <c r="D3" s="33">
        <v>28</v>
      </c>
      <c r="E3" s="33">
        <f>C3*D3</f>
        <v>2800000</v>
      </c>
      <c r="F3" s="33">
        <f>C3*D3</f>
        <v>2800000</v>
      </c>
      <c r="G3" s="33"/>
    </row>
    <row r="4" spans="1:7" x14ac:dyDescent="0.25">
      <c r="A4" s="18" t="s">
        <v>29</v>
      </c>
      <c r="B4" s="31"/>
      <c r="C4" s="32">
        <v>45000</v>
      </c>
      <c r="D4" s="33">
        <v>26</v>
      </c>
      <c r="E4" s="33"/>
      <c r="F4" s="33"/>
      <c r="G4" s="33">
        <f>D4*C4</f>
        <v>1170000</v>
      </c>
    </row>
    <row r="5" spans="1:7" x14ac:dyDescent="0.25">
      <c r="A5" s="18" t="s">
        <v>30</v>
      </c>
      <c r="B5" s="34">
        <v>0.05</v>
      </c>
      <c r="C5" s="31"/>
      <c r="D5" s="31"/>
      <c r="E5" s="35">
        <f>E3*B5</f>
        <v>140000</v>
      </c>
      <c r="F5" s="33"/>
      <c r="G5" s="33"/>
    </row>
    <row r="6" spans="1:7" x14ac:dyDescent="0.25">
      <c r="A6" s="18" t="s">
        <v>31</v>
      </c>
      <c r="B6" s="34">
        <v>0.5</v>
      </c>
      <c r="C6" s="31"/>
      <c r="D6" s="31"/>
      <c r="E6" s="35"/>
      <c r="F6" s="35">
        <f>B6*F3</f>
        <v>1400000</v>
      </c>
      <c r="G6" s="31"/>
    </row>
    <row r="7" spans="1:7" x14ac:dyDescent="0.25">
      <c r="A7" s="22" t="s">
        <v>17</v>
      </c>
      <c r="B7" s="36"/>
      <c r="C7" s="36"/>
      <c r="D7" s="36"/>
      <c r="E7" s="37">
        <f>E3-E5</f>
        <v>2660000</v>
      </c>
      <c r="F7" s="37">
        <f>F3-F6</f>
        <v>1400000</v>
      </c>
      <c r="G7" s="37">
        <f>(G3+G4)-G5</f>
        <v>1170000</v>
      </c>
    </row>
    <row r="8" spans="1:7" x14ac:dyDescent="0.25">
      <c r="A8" s="18" t="s">
        <v>0</v>
      </c>
      <c r="B8" s="31"/>
      <c r="C8" s="31"/>
      <c r="D8" s="33">
        <v>5</v>
      </c>
      <c r="E8" s="35">
        <f>D8*C3</f>
        <v>500000</v>
      </c>
      <c r="F8" s="35">
        <f>D8*C3</f>
        <v>500000</v>
      </c>
      <c r="G8" s="35">
        <f>D8*C3</f>
        <v>500000</v>
      </c>
    </row>
    <row r="9" spans="1:7" x14ac:dyDescent="0.25">
      <c r="A9" s="22" t="s">
        <v>18</v>
      </c>
      <c r="B9" s="36"/>
      <c r="C9" s="36"/>
      <c r="D9" s="36"/>
      <c r="E9" s="37">
        <f>E7-E8</f>
        <v>2160000</v>
      </c>
      <c r="F9" s="37">
        <f>F7-F8</f>
        <v>900000</v>
      </c>
      <c r="G9" s="37">
        <f>G7-G8</f>
        <v>670000</v>
      </c>
    </row>
    <row r="10" spans="1:7" x14ac:dyDescent="0.25">
      <c r="A10" s="18" t="s">
        <v>32</v>
      </c>
      <c r="B10" s="38">
        <v>8.5000000000000006E-2</v>
      </c>
      <c r="C10" s="31"/>
      <c r="D10" s="31"/>
      <c r="E10" s="39">
        <f>E9/B10</f>
        <v>25411764.705882352</v>
      </c>
      <c r="F10" s="33"/>
      <c r="G10" s="31"/>
    </row>
    <row r="11" spans="1:7" ht="36" customHeight="1" x14ac:dyDescent="0.25">
      <c r="A11" s="19" t="s">
        <v>33</v>
      </c>
      <c r="B11" s="40">
        <v>0.10467600000000001</v>
      </c>
      <c r="C11" s="41"/>
      <c r="D11" s="41"/>
      <c r="E11" s="42">
        <f>E7/B11</f>
        <v>25411746.723222133</v>
      </c>
      <c r="F11" s="43"/>
      <c r="G11" s="41"/>
    </row>
    <row r="12" spans="1:7" ht="26.4" x14ac:dyDescent="0.25">
      <c r="A12" s="19" t="s">
        <v>34</v>
      </c>
      <c r="B12" s="40">
        <v>0.10467600000000001</v>
      </c>
      <c r="C12" s="41"/>
      <c r="D12" s="41"/>
      <c r="E12" s="41"/>
      <c r="F12" s="42">
        <f>F7/B12</f>
        <v>13374603.538537964</v>
      </c>
      <c r="G12" s="41"/>
    </row>
    <row r="13" spans="1:7" ht="31.5" customHeight="1" x14ac:dyDescent="0.25">
      <c r="A13" s="19" t="s">
        <v>19</v>
      </c>
      <c r="B13" s="40">
        <v>0.10467600000000001</v>
      </c>
      <c r="C13" s="41"/>
      <c r="D13" s="41"/>
      <c r="E13" s="41"/>
      <c r="F13" s="41"/>
      <c r="G13" s="42">
        <f>G7/B13</f>
        <v>11177347.242921013</v>
      </c>
    </row>
    <row r="14" spans="1:7" x14ac:dyDescent="0.25">
      <c r="G14" s="20"/>
    </row>
    <row r="15" spans="1:7" x14ac:dyDescent="0.25">
      <c r="F15" s="20"/>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71492B1697ACA34F8F22B919AC883982" ma:contentTypeVersion="16" ma:contentTypeDescription="Create a new document." ma:contentTypeScope="" ma:versionID="57bb473492c8f742b12995fd21580b13">
  <xsd:schema xmlns:xsd="http://www.w3.org/2001/XMLSchema" xmlns:xs="http://www.w3.org/2001/XMLSchema" xmlns:p="http://schemas.microsoft.com/office/2006/metadata/properties" xmlns:ns1="http://schemas.microsoft.com/sharepoint/v3" xmlns:ns2="3527c01e-b541-4403-a81f-c50608df9019" xmlns:ns3="4890f631-c733-4b20-a136-99b0c9bb3e1f" targetNamespace="http://schemas.microsoft.com/office/2006/metadata/properties" ma:root="true" ma:fieldsID="cca43b96cd0de7eec3676c57c1cece2c" ns1:_="" ns2:_="" ns3:_="">
    <xsd:import namespace="http://schemas.microsoft.com/sharepoint/v3"/>
    <xsd:import namespace="3527c01e-b541-4403-a81f-c50608df9019"/>
    <xsd:import namespace="4890f631-c733-4b20-a136-99b0c9bb3e1f"/>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DateTaken" minOccurs="0"/>
                <xsd:element ref="ns3:SharedWithUsers" minOccurs="0"/>
                <xsd:element ref="ns3:SharedWithDetails" minOccurs="0"/>
                <xsd:element ref="ns2:MediaServiceAutoKeyPoints" minOccurs="0"/>
                <xsd:element ref="ns2:MediaServiceKeyPoints" minOccurs="0"/>
                <xsd:element ref="ns2:lcf76f155ced4ddcb4097134ff3c332f" minOccurs="0"/>
                <xsd:element ref="ns3:TaxCatchAll" minOccurs="0"/>
                <xsd:element ref="ns1:_ip_UnifiedCompliancePolicyProperties" minOccurs="0"/>
                <xsd:element ref="ns1:_ip_UnifiedCompliancePolicyUIAction"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9" nillable="true" ma:displayName="Unified Compliance Policy Properties" ma:hidden="true" ma:internalName="_ip_UnifiedCompliancePolicyProperties">
      <xsd:simpleType>
        <xsd:restriction base="dms:Note"/>
      </xsd:simpleType>
    </xsd:element>
    <xsd:element name="_ip_UnifiedCompliancePolicyUIAction" ma:index="20"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527c01e-b541-4403-a81f-c50608df901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Extracted Text" ma:internalName="MediaServiceOCR" ma:readOnly="true">
      <xsd:simpleType>
        <xsd:restriction base="dms:Note">
          <xsd:maxLength value="255"/>
        </xsd:restriction>
      </xsd:simpleType>
    </xsd:element>
    <xsd:element name="MediaServiceDateTaken" ma:index="11" nillable="true" ma:displayName="MediaServiceDateTaken" ma:hidden="true" ma:internalName="MediaServiceDateTaken"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144f5b13-403a-4dd3-b9ce-b7b6c8a6603a" ma:termSetId="09814cd3-568e-fe90-9814-8d621ff8fb84" ma:anchorId="fba54fb3-c3e1-fe81-a776-ca4b69148c4d" ma:open="true" ma:isKeyword="false">
      <xsd:complexType>
        <xsd:sequence>
          <xsd:element ref="pc:Terms" minOccurs="0" maxOccurs="1"/>
        </xsd:sequence>
      </xsd:complexType>
    </xsd:element>
    <xsd:element name="MediaServiceGenerationTime" ma:index="21" nillable="true" ma:displayName="MediaServiceGenerationTime" ma:hidden="true" ma:internalName="MediaServiceGenerationTime" ma:readOnly="true">
      <xsd:simpleType>
        <xsd:restriction base="dms:Text"/>
      </xsd:simpleType>
    </xsd:element>
    <xsd:element name="MediaServiceEventHashCode" ma:index="22"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890f631-c733-4b20-a136-99b0c9bb3e1f"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18" nillable="true" ma:displayName="Taxonomy Catch All Column" ma:hidden="true" ma:list="{c39c7da2-290a-4bed-ac18-a598679767ff}" ma:internalName="TaxCatchAll" ma:showField="CatchAllData" ma:web="4890f631-c733-4b20-a136-99b0c9bb3e1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3527c01e-b541-4403-a81f-c50608df9019">
      <Terms xmlns="http://schemas.microsoft.com/office/infopath/2007/PartnerControls"/>
    </lcf76f155ced4ddcb4097134ff3c332f>
    <_ip_UnifiedCompliancePolicyUIAction xmlns="http://schemas.microsoft.com/sharepoint/v3" xsi:nil="true"/>
    <_ip_UnifiedCompliancePolicyProperties xmlns="http://schemas.microsoft.com/sharepoint/v3" xsi:nil="true"/>
    <TaxCatchAll xmlns="4890f631-c733-4b20-a136-99b0c9bb3e1f" xsi:nil="true"/>
  </documentManagement>
</p:properties>
</file>

<file path=customXml/itemProps1.xml><?xml version="1.0" encoding="utf-8"?>
<ds:datastoreItem xmlns:ds="http://schemas.openxmlformats.org/officeDocument/2006/customXml" ds:itemID="{B3D85BC4-59BE-498E-9F10-9F46DB851EB5}">
  <ds:schemaRefs>
    <ds:schemaRef ds:uri="http://schemas.microsoft.com/sharepoint/v3/contenttype/forms"/>
  </ds:schemaRefs>
</ds:datastoreItem>
</file>

<file path=customXml/itemProps2.xml><?xml version="1.0" encoding="utf-8"?>
<ds:datastoreItem xmlns:ds="http://schemas.openxmlformats.org/officeDocument/2006/customXml" ds:itemID="{03BD2C3F-84CE-4FDF-AFA1-2DB18B7DB91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3527c01e-b541-4403-a81f-c50608df9019"/>
    <ds:schemaRef ds:uri="4890f631-c733-4b20-a136-99b0c9bb3e1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296F0F7-B457-4FCC-80AF-00B7F56C34DC}">
  <ds:schemaRefs>
    <ds:schemaRef ds:uri="http://schemas.microsoft.com/office/2006/metadata/properties"/>
    <ds:schemaRef ds:uri="http://schemas.microsoft.com/office/infopath/2007/PartnerControls"/>
    <ds:schemaRef ds:uri="3527c01e-b541-4403-a81f-c50608df9019"/>
    <ds:schemaRef ds:uri="http://schemas.microsoft.com/sharepoint/v3"/>
    <ds:schemaRef ds:uri="4890f631-c733-4b20-a136-99b0c9bb3e1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Fig5-6</vt:lpstr>
      <vt:lpstr>Fig5-10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Sofi D</dc:creator>
  <cp:lastModifiedBy>Andrea Malik</cp:lastModifiedBy>
  <dcterms:created xsi:type="dcterms:W3CDTF">2022-05-27T15:56:36Z</dcterms:created>
  <dcterms:modified xsi:type="dcterms:W3CDTF">2022-12-02T19:36:33Z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0x01010071492B1697ACA34F8F22B919AC883982</vt:lpwstr>
  </property>
  <property fmtid="{D5CDD505-2E9C-101B-9397-08002B2CF9AE}" pid="3" name="MSIP_Label_70388465-aeed-4329-a493-dfb4cee22503_Enabled">
    <vt:lpwstr>true</vt:lpwstr>
  </property>
  <property fmtid="{D5CDD505-2E9C-101B-9397-08002B2CF9AE}" pid="4" name="MSIP_Label_70388465-aeed-4329-a493-dfb4cee22503_SetDate">
    <vt:lpwstr>2022-12-02T19:36:33Z</vt:lpwstr>
  </property>
  <property fmtid="{D5CDD505-2E9C-101B-9397-08002B2CF9AE}" pid="5" name="MSIP_Label_70388465-aeed-4329-a493-dfb4cee22503_Method">
    <vt:lpwstr>Standard</vt:lpwstr>
  </property>
  <property fmtid="{D5CDD505-2E9C-101B-9397-08002B2CF9AE}" pid="6" name="MSIP_Label_70388465-aeed-4329-a493-dfb4cee22503_Name">
    <vt:lpwstr>defa4170-0d19-0005-0004-bc88714345d2</vt:lpwstr>
  </property>
  <property fmtid="{D5CDD505-2E9C-101B-9397-08002B2CF9AE}" pid="7" name="MSIP_Label_70388465-aeed-4329-a493-dfb4cee22503_SiteId">
    <vt:lpwstr>c733f279-2e57-447e-b549-b435d7bcf45e</vt:lpwstr>
  </property>
  <property fmtid="{D5CDD505-2E9C-101B-9397-08002B2CF9AE}" pid="8" name="MSIP_Label_70388465-aeed-4329-a493-dfb4cee22503_ActionId">
    <vt:lpwstr>7a3bfb6b-fbd7-44cb-9937-2a7ada486864</vt:lpwstr>
  </property>
  <property fmtid="{D5CDD505-2E9C-101B-9397-08002B2CF9AE}" pid="9" name="MSIP_Label_70388465-aeed-4329-a493-dfb4cee22503_ContentBits">
    <vt:lpwstr>0</vt:lpwstr>
  </property>
</Properties>
</file>